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Ejercicio 9" sheetId="1" r:id="rId1"/>
    <sheet name="Ejercicio 10" sheetId="2" r:id="rId2"/>
    <sheet name="Ejercicio 14" sheetId="3" r:id="rId3"/>
    <sheet name="Ejercicio 23" sheetId="7" r:id="rId4"/>
    <sheet name="Ejercicio 25 &quot;CONTAR1&quot;" sheetId="8" r:id="rId5"/>
    <sheet name="Ejercicio 26" sheetId="9" r:id="rId6"/>
  </sheets>
  <calcPr calcId="144525"/>
</workbook>
</file>

<file path=xl/calcChain.xml><?xml version="1.0" encoding="utf-8"?>
<calcChain xmlns="http://schemas.openxmlformats.org/spreadsheetml/2006/main">
  <c r="C16" i="8" l="1"/>
  <c r="C17" i="8"/>
  <c r="C15" i="8"/>
  <c r="C14" i="8"/>
  <c r="C13" i="8"/>
  <c r="C12" i="8"/>
  <c r="B14" i="7"/>
  <c r="E13" i="7"/>
  <c r="F13" i="7" s="1"/>
  <c r="D13" i="7"/>
  <c r="C13" i="7"/>
  <c r="E12" i="7"/>
  <c r="C12" i="7"/>
  <c r="D12" i="7" s="1"/>
  <c r="E11" i="7"/>
  <c r="F11" i="7" s="1"/>
  <c r="C11" i="7"/>
  <c r="D11" i="7" s="1"/>
  <c r="E10" i="7"/>
  <c r="C10" i="7"/>
  <c r="D10" i="7" s="1"/>
  <c r="F10" i="7" s="1"/>
  <c r="E9" i="7"/>
  <c r="F9" i="7" s="1"/>
  <c r="D9" i="7"/>
  <c r="C9" i="7"/>
  <c r="E8" i="7"/>
  <c r="C8" i="7"/>
  <c r="D8" i="7" s="1"/>
  <c r="E7" i="7"/>
  <c r="C7" i="7"/>
  <c r="D7" i="7" s="1"/>
  <c r="E6" i="7"/>
  <c r="C6" i="7"/>
  <c r="D6" i="7" s="1"/>
  <c r="F6" i="7" s="1"/>
  <c r="E5" i="7"/>
  <c r="F5" i="7" s="1"/>
  <c r="D5" i="7"/>
  <c r="C5" i="7"/>
  <c r="E4" i="7"/>
  <c r="F4" i="7" s="1"/>
  <c r="C4" i="7"/>
  <c r="D4" i="7" s="1"/>
  <c r="E3" i="7"/>
  <c r="E14" i="7" s="1"/>
  <c r="C3" i="7"/>
  <c r="D3" i="7" s="1"/>
  <c r="G4" i="7" l="1"/>
  <c r="H4" i="7"/>
  <c r="F7" i="7"/>
  <c r="H11" i="7"/>
  <c r="G11" i="7"/>
  <c r="F8" i="7"/>
  <c r="F12" i="7"/>
  <c r="H5" i="7"/>
  <c r="G5" i="7"/>
  <c r="H6" i="7"/>
  <c r="G6" i="7"/>
  <c r="H9" i="7"/>
  <c r="G9" i="7"/>
  <c r="D14" i="7"/>
  <c r="H10" i="7"/>
  <c r="G10" i="7"/>
  <c r="H13" i="7"/>
  <c r="G13" i="7"/>
  <c r="F3" i="7"/>
  <c r="C14" i="7"/>
  <c r="H12" i="7" l="1"/>
  <c r="G12" i="7"/>
  <c r="H8" i="7"/>
  <c r="G8" i="7"/>
  <c r="H3" i="7"/>
  <c r="G3" i="7"/>
  <c r="B16" i="7"/>
  <c r="F14" i="7"/>
  <c r="H7" i="7"/>
  <c r="G7" i="7"/>
  <c r="B17" i="7" l="1"/>
  <c r="G14" i="7"/>
  <c r="B18" i="7"/>
  <c r="H14" i="7"/>
  <c r="F9" i="3" l="1"/>
  <c r="F10" i="3"/>
  <c r="E9" i="3"/>
  <c r="E10" i="3"/>
  <c r="E11" i="3"/>
  <c r="E12" i="3"/>
  <c r="E13" i="3"/>
  <c r="D8" i="3"/>
  <c r="F8" i="3" s="1"/>
  <c r="D9" i="3"/>
  <c r="D10" i="3"/>
  <c r="D11" i="3"/>
  <c r="F11" i="3" s="1"/>
  <c r="D12" i="3"/>
  <c r="F12" i="3" s="1"/>
  <c r="D13" i="3"/>
  <c r="F13" i="3" s="1"/>
  <c r="D7" i="3"/>
  <c r="F7" i="3" s="1"/>
  <c r="C8" i="3"/>
  <c r="E8" i="3" s="1"/>
  <c r="C9" i="3"/>
  <c r="C10" i="3"/>
  <c r="C11" i="3"/>
  <c r="C12" i="3"/>
  <c r="C13" i="3"/>
  <c r="C7" i="3"/>
  <c r="E7" i="3" s="1"/>
  <c r="B11" i="2"/>
  <c r="D9" i="2"/>
  <c r="D4" i="2"/>
  <c r="D5" i="2"/>
  <c r="D6" i="2"/>
  <c r="D7" i="2"/>
  <c r="D8" i="2"/>
  <c r="D3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C21" i="1"/>
  <c r="D21" i="1"/>
  <c r="E21" i="1"/>
  <c r="F21" i="1"/>
  <c r="G21" i="1"/>
  <c r="B21" i="1"/>
  <c r="I5" i="1"/>
  <c r="H5" i="1"/>
</calcChain>
</file>

<file path=xl/sharedStrings.xml><?xml version="1.0" encoding="utf-8"?>
<sst xmlns="http://schemas.openxmlformats.org/spreadsheetml/2006/main" count="152" uniqueCount="109">
  <si>
    <t>SUPERMERCADO: VENTAS DIARIAS</t>
  </si>
  <si>
    <t>VENTAS DEL DIA</t>
  </si>
  <si>
    <t>COMESTIBLES</t>
  </si>
  <si>
    <t>PERFUMERIA</t>
  </si>
  <si>
    <t>PANADERIA</t>
  </si>
  <si>
    <t>DIAS</t>
  </si>
  <si>
    <t>CONTADO</t>
  </si>
  <si>
    <t>TARJETA</t>
  </si>
  <si>
    <t>TOTALES</t>
  </si>
  <si>
    <t>TOTAL POR DIA</t>
  </si>
  <si>
    <t>INFORME DEL PRIMER SEMESTRE</t>
  </si>
  <si>
    <t>PERÍODO</t>
  </si>
  <si>
    <t>Ingresos</t>
  </si>
  <si>
    <t>Egresos</t>
  </si>
  <si>
    <t>SALDO</t>
  </si>
  <si>
    <t xml:space="preserve">                                  TOTAL DEL SEMESTRE</t>
  </si>
  <si>
    <t>Comisión:</t>
  </si>
  <si>
    <t>Enero</t>
  </si>
  <si>
    <t>Febrero</t>
  </si>
  <si>
    <t>Marzo</t>
  </si>
  <si>
    <t>Abril</t>
  </si>
  <si>
    <t>Mayo</t>
  </si>
  <si>
    <t>Junip</t>
  </si>
  <si>
    <t xml:space="preserve"> </t>
  </si>
  <si>
    <t>LISTA DE PRECIOS</t>
  </si>
  <si>
    <t>Recargo tarjeta</t>
  </si>
  <si>
    <t>Descuento contado</t>
  </si>
  <si>
    <t>Artículo</t>
  </si>
  <si>
    <t>Precio de lista</t>
  </si>
  <si>
    <t>Recargo por pago con tarjeta</t>
  </si>
  <si>
    <t>Descuento por pago contado</t>
  </si>
  <si>
    <t>Precio Final con tarjeta</t>
  </si>
  <si>
    <t>Precio final al contado</t>
  </si>
  <si>
    <t>Art 1</t>
  </si>
  <si>
    <t>Art 2</t>
  </si>
  <si>
    <t>Art 3</t>
  </si>
  <si>
    <t>Art 4</t>
  </si>
  <si>
    <t>Art 5</t>
  </si>
  <si>
    <t>Art 6</t>
  </si>
  <si>
    <t>Art 7</t>
  </si>
  <si>
    <t>PRECIO</t>
  </si>
  <si>
    <t>PRECIO CONTADO</t>
  </si>
  <si>
    <t>VALOR EN 24 CUOTAS</t>
  </si>
  <si>
    <t>VALOR EN 36 CUOTAS</t>
  </si>
  <si>
    <t>Fiat Palio Weekend</t>
  </si>
  <si>
    <t>Fiat Siena</t>
  </si>
  <si>
    <t>Ford Ranger XLT 4x4</t>
  </si>
  <si>
    <t>Peugeot 306</t>
  </si>
  <si>
    <t>Renault Laguna</t>
  </si>
  <si>
    <t>AUTOMÓVILES</t>
  </si>
  <si>
    <t>MARCA</t>
  </si>
  <si>
    <t>IVA 21%</t>
  </si>
  <si>
    <t>INTERÉS 10%</t>
  </si>
  <si>
    <t>PRECIO CON INTERÉS</t>
  </si>
  <si>
    <t>Chevrolet Corsa City</t>
  </si>
  <si>
    <t>Citroen C4</t>
  </si>
  <si>
    <t>Ford Explorer XLT 4x4</t>
  </si>
  <si>
    <t>Suzuki Fun</t>
  </si>
  <si>
    <t>Volkswagen Gol</t>
  </si>
  <si>
    <t>Volkswagen Suran</t>
  </si>
  <si>
    <t>Mayor Precio con interés</t>
  </si>
  <si>
    <t>Promedio valor en 24 cuotas</t>
  </si>
  <si>
    <t>Promedio valor en 36 cuotas</t>
  </si>
  <si>
    <t>LEGAJO DE PERSONAL</t>
  </si>
  <si>
    <t>N° de legajo</t>
  </si>
  <si>
    <t>APELLIDO Y NOMBRE</t>
  </si>
  <si>
    <t>SECTOR</t>
  </si>
  <si>
    <t>CARGO</t>
  </si>
  <si>
    <t>SUELDO</t>
  </si>
  <si>
    <t>ESTADO</t>
  </si>
  <si>
    <t>HIJOS</t>
  </si>
  <si>
    <t>DUARTE, Alberto</t>
  </si>
  <si>
    <t>LÓPEZ, Liliana</t>
  </si>
  <si>
    <t>MARTÍNEZ, Sebastián</t>
  </si>
  <si>
    <t>NUÑEZ, Cecilia</t>
  </si>
  <si>
    <t>PÉREZ, Daniel</t>
  </si>
  <si>
    <t>RAMIREZ, Laura</t>
  </si>
  <si>
    <t>SUAREZ, Carlos</t>
  </si>
  <si>
    <t>MKT</t>
  </si>
  <si>
    <t>ADM</t>
  </si>
  <si>
    <t>RRHH</t>
  </si>
  <si>
    <t>Gerente</t>
  </si>
  <si>
    <t>Secretaria</t>
  </si>
  <si>
    <t>Diseñador</t>
  </si>
  <si>
    <t>Auxiliar</t>
  </si>
  <si>
    <t>Casado</t>
  </si>
  <si>
    <t>Casada</t>
  </si>
  <si>
    <t xml:space="preserve">Soltero </t>
  </si>
  <si>
    <t>Soltera</t>
  </si>
  <si>
    <t>Cantidad de empleados sin hijos</t>
  </si>
  <si>
    <t>Cantidad de empleados con hijos</t>
  </si>
  <si>
    <t>Cantidad de empleados sel sector Marketing</t>
  </si>
  <si>
    <t>Cantidad de empleados con sueldo superior a $1000</t>
  </si>
  <si>
    <t>Cantidad total de empleados</t>
  </si>
  <si>
    <t>Total de sueldos</t>
  </si>
  <si>
    <t>Edad (años)</t>
  </si>
  <si>
    <t>Actividad Deseada</t>
  </si>
  <si>
    <t>Equitación</t>
  </si>
  <si>
    <t xml:space="preserve">Natación </t>
  </si>
  <si>
    <t>Tenis</t>
  </si>
  <si>
    <t>Cantidad de inscriptos:</t>
  </si>
  <si>
    <t>Cant. Niños de 8 años:</t>
  </si>
  <si>
    <t>Cant. Niños menores de 8 años:</t>
  </si>
  <si>
    <t>Cant. Niños que practicarán natación:</t>
  </si>
  <si>
    <t>Cant. Niños que practicarán tenis:</t>
  </si>
  <si>
    <t>Cant. Niños que practicarán equitación:</t>
  </si>
  <si>
    <t>Mayor edad registrada:</t>
  </si>
  <si>
    <t>Menor edad registrada:</t>
  </si>
  <si>
    <t>Promedio de edades: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</si>
</sst>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164" formatCode="_([$$-240A]\ * #,##0.00_);_([$$-240A]\ * \(#,##0.00\);_([$$-240A]\ * &quot;-&quot;??_);_(@_)"/>
    <numFmt numFmtId="170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5" borderId="9" xfId="0" applyFill="1" applyBorder="1"/>
    <xf numFmtId="0" fontId="4" fillId="5" borderId="3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4" borderId="32" xfId="0" applyFill="1" applyBorder="1"/>
    <xf numFmtId="0" fontId="0" fillId="4" borderId="1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0" fillId="3" borderId="6" xfId="0" applyFill="1" applyBorder="1"/>
    <xf numFmtId="0" fontId="0" fillId="7" borderId="36" xfId="0" applyFill="1" applyBorder="1"/>
    <xf numFmtId="0" fontId="4" fillId="4" borderId="29" xfId="0" applyFont="1" applyFill="1" applyBorder="1"/>
    <xf numFmtId="0" fontId="4" fillId="4" borderId="30" xfId="0" applyFont="1" applyFill="1" applyBorder="1"/>
    <xf numFmtId="0" fontId="4" fillId="4" borderId="31" xfId="0" applyFont="1" applyFill="1" applyBorder="1"/>
    <xf numFmtId="0" fontId="0" fillId="6" borderId="0" xfId="0" applyFill="1"/>
    <xf numFmtId="0" fontId="0" fillId="6" borderId="9" xfId="0" applyFill="1" applyBorder="1"/>
    <xf numFmtId="0" fontId="0" fillId="6" borderId="37" xfId="0" applyFill="1" applyBorder="1"/>
    <xf numFmtId="0" fontId="0" fillId="6" borderId="38" xfId="0" applyFill="1" applyBorder="1"/>
    <xf numFmtId="0" fontId="0" fillId="0" borderId="39" xfId="0" applyBorder="1"/>
    <xf numFmtId="0" fontId="0" fillId="0" borderId="42" xfId="0" applyBorder="1"/>
    <xf numFmtId="0" fontId="0" fillId="0" borderId="43" xfId="0" applyBorder="1"/>
    <xf numFmtId="3" fontId="0" fillId="0" borderId="40" xfId="0" applyNumberFormat="1" applyBorder="1"/>
    <xf numFmtId="3" fontId="0" fillId="0" borderId="2" xfId="0" applyNumberFormat="1" applyBorder="1"/>
    <xf numFmtId="3" fontId="0" fillId="0" borderId="44" xfId="0" applyNumberFormat="1" applyBorder="1"/>
    <xf numFmtId="3" fontId="0" fillId="0" borderId="41" xfId="0" applyNumberFormat="1" applyBorder="1"/>
    <xf numFmtId="3" fontId="0" fillId="6" borderId="0" xfId="0" applyNumberFormat="1" applyFill="1"/>
    <xf numFmtId="0" fontId="0" fillId="0" borderId="1" xfId="0" applyBorder="1"/>
    <xf numFmtId="0" fontId="1" fillId="0" borderId="2" xfId="0" applyFont="1" applyBorder="1" applyAlignment="1">
      <alignment wrapText="1"/>
    </xf>
    <xf numFmtId="9" fontId="1" fillId="0" borderId="2" xfId="0" applyNumberFormat="1" applyFont="1" applyBorder="1"/>
    <xf numFmtId="0" fontId="1" fillId="5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ill="1" applyBorder="1"/>
    <xf numFmtId="0" fontId="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8" fontId="0" fillId="0" borderId="0" xfId="0" applyNumberFormat="1"/>
    <xf numFmtId="0" fontId="0" fillId="0" borderId="1" xfId="0" applyBorder="1" applyAlignment="1">
      <alignment wrapText="1"/>
    </xf>
    <xf numFmtId="0" fontId="0" fillId="9" borderId="1" xfId="0" applyFill="1" applyBorder="1"/>
    <xf numFmtId="8" fontId="0" fillId="9" borderId="1" xfId="0" applyNumberFormat="1" applyFill="1" applyBorder="1"/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wrapText="1"/>
    </xf>
    <xf numFmtId="0" fontId="10" fillId="10" borderId="1" xfId="0" applyFont="1" applyFill="1" applyBorder="1"/>
    <xf numFmtId="0" fontId="1" fillId="11" borderId="1" xfId="0" applyFont="1" applyFill="1" applyBorder="1"/>
    <xf numFmtId="0" fontId="0" fillId="11" borderId="1" xfId="0" applyFill="1" applyBorder="1"/>
    <xf numFmtId="170" fontId="0" fillId="11" borderId="1" xfId="0" applyNumberFormat="1" applyFill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81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2"/>
  <sheetViews>
    <sheetView zoomScaleNormal="100" workbookViewId="0">
      <selection activeCell="H23" sqref="H23"/>
    </sheetView>
  </sheetViews>
  <sheetFormatPr baseColWidth="10" defaultRowHeight="15" x14ac:dyDescent="0.25"/>
  <cols>
    <col min="8" max="8" width="13.140625" customWidth="1"/>
    <col min="9" max="9" width="12.7109375" customWidth="1"/>
    <col min="10" max="10" width="19.42578125" customWidth="1"/>
  </cols>
  <sheetData>
    <row r="1" spans="1:10" ht="21" customHeight="1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7.25" thickTop="1" thickBot="1" x14ac:dyDescent="0.3">
      <c r="A2" s="45" t="s">
        <v>1</v>
      </c>
      <c r="B2" s="46"/>
      <c r="C2" s="46"/>
      <c r="D2" s="46"/>
      <c r="E2" s="46"/>
      <c r="F2" s="46"/>
      <c r="G2" s="46"/>
      <c r="H2" s="51" t="s">
        <v>8</v>
      </c>
      <c r="I2" s="52"/>
      <c r="J2" s="53"/>
    </row>
    <row r="3" spans="1:10" ht="20.25" customHeight="1" thickTop="1" thickBot="1" x14ac:dyDescent="0.3">
      <c r="A3" s="10"/>
      <c r="B3" s="47" t="s">
        <v>2</v>
      </c>
      <c r="C3" s="48"/>
      <c r="D3" s="47" t="s">
        <v>3</v>
      </c>
      <c r="E3" s="48"/>
      <c r="F3" s="49" t="s">
        <v>4</v>
      </c>
      <c r="G3" s="50"/>
      <c r="H3" s="54"/>
      <c r="I3" s="55"/>
      <c r="J3" s="56"/>
    </row>
    <row r="4" spans="1:10" ht="16.5" thickTop="1" thickBot="1" x14ac:dyDescent="0.3">
      <c r="A4" s="11" t="s">
        <v>5</v>
      </c>
      <c r="B4" s="12" t="s">
        <v>6</v>
      </c>
      <c r="C4" s="12" t="s">
        <v>7</v>
      </c>
      <c r="D4" s="12" t="s">
        <v>6</v>
      </c>
      <c r="E4" s="12" t="s">
        <v>7</v>
      </c>
      <c r="F4" s="12" t="s">
        <v>6</v>
      </c>
      <c r="G4" s="13" t="s">
        <v>7</v>
      </c>
      <c r="H4" s="24" t="s">
        <v>6</v>
      </c>
      <c r="I4" s="25" t="s">
        <v>7</v>
      </c>
      <c r="J4" s="26" t="s">
        <v>9</v>
      </c>
    </row>
    <row r="5" spans="1:10" ht="15.75" thickTop="1" x14ac:dyDescent="0.25">
      <c r="A5" s="14">
        <v>1</v>
      </c>
      <c r="B5" s="4">
        <v>845.45</v>
      </c>
      <c r="C5" s="7">
        <v>854.33</v>
      </c>
      <c r="D5" s="4">
        <v>555.54999999999995</v>
      </c>
      <c r="E5" s="7">
        <v>255.55</v>
      </c>
      <c r="F5" s="4">
        <v>478.55</v>
      </c>
      <c r="G5" s="1">
        <v>145.22</v>
      </c>
      <c r="H5" s="17">
        <f>SUM(B5,D5,F5)</f>
        <v>1879.55</v>
      </c>
      <c r="I5" s="18">
        <f>SUM(C5,E5,G5)</f>
        <v>1255.1000000000001</v>
      </c>
      <c r="J5" s="19">
        <f>SUM(H5,I5)</f>
        <v>3134.65</v>
      </c>
    </row>
    <row r="6" spans="1:10" x14ac:dyDescent="0.25">
      <c r="A6" s="15">
        <v>2</v>
      </c>
      <c r="B6" s="5">
        <v>745.12</v>
      </c>
      <c r="C6" s="8">
        <v>248.33</v>
      </c>
      <c r="D6" s="5">
        <v>554.77</v>
      </c>
      <c r="E6" s="8">
        <v>545.54999999999995</v>
      </c>
      <c r="F6" s="5">
        <v>545.74</v>
      </c>
      <c r="G6" s="2">
        <v>145.66</v>
      </c>
      <c r="H6" s="17">
        <f t="shared" ref="H6:H20" si="0">SUM(B6,D6,F6)</f>
        <v>1845.6299999999999</v>
      </c>
      <c r="I6" s="18">
        <f t="shared" ref="I6:I20" si="1">SUM(C6,E6,G6)</f>
        <v>939.54</v>
      </c>
      <c r="J6" s="19">
        <f t="shared" ref="J6:J20" si="2">SUM(H6,I6)</f>
        <v>2785.17</v>
      </c>
    </row>
    <row r="7" spans="1:10" x14ac:dyDescent="0.25">
      <c r="A7" s="15">
        <v>3</v>
      </c>
      <c r="B7" s="5">
        <v>456.14</v>
      </c>
      <c r="C7" s="8">
        <v>745.88</v>
      </c>
      <c r="D7" s="5">
        <v>554.54999999999995</v>
      </c>
      <c r="E7" s="8">
        <v>656.55</v>
      </c>
      <c r="F7" s="5">
        <v>489.25</v>
      </c>
      <c r="G7" s="2">
        <v>123.66</v>
      </c>
      <c r="H7" s="17">
        <f t="shared" si="0"/>
        <v>1499.94</v>
      </c>
      <c r="I7" s="18">
        <f t="shared" si="1"/>
        <v>1526.09</v>
      </c>
      <c r="J7" s="19">
        <f t="shared" si="2"/>
        <v>3026.0299999999997</v>
      </c>
    </row>
    <row r="8" spans="1:10" x14ac:dyDescent="0.25">
      <c r="A8" s="15">
        <v>4</v>
      </c>
      <c r="B8" s="5">
        <v>147.36000000000001</v>
      </c>
      <c r="C8" s="8">
        <v>147.55000000000001</v>
      </c>
      <c r="D8" s="5">
        <v>586.33000000000004</v>
      </c>
      <c r="E8" s="8">
        <v>548.54999999999995</v>
      </c>
      <c r="F8" s="5">
        <v>789.25</v>
      </c>
      <c r="G8" s="2">
        <v>456.21</v>
      </c>
      <c r="H8" s="17">
        <f t="shared" si="0"/>
        <v>1522.94</v>
      </c>
      <c r="I8" s="18">
        <f t="shared" si="1"/>
        <v>1152.31</v>
      </c>
      <c r="J8" s="19">
        <f t="shared" si="2"/>
        <v>2675.25</v>
      </c>
    </row>
    <row r="9" spans="1:10" x14ac:dyDescent="0.25">
      <c r="A9" s="15">
        <v>5</v>
      </c>
      <c r="B9" s="5">
        <v>458.74</v>
      </c>
      <c r="C9" s="8">
        <v>226.55</v>
      </c>
      <c r="D9" s="5">
        <v>547.54999999999995</v>
      </c>
      <c r="E9" s="8">
        <v>741.55</v>
      </c>
      <c r="F9" s="5">
        <v>456.98</v>
      </c>
      <c r="G9" s="2">
        <v>120.55</v>
      </c>
      <c r="H9" s="17">
        <f t="shared" si="0"/>
        <v>1463.27</v>
      </c>
      <c r="I9" s="18">
        <f t="shared" si="1"/>
        <v>1088.6499999999999</v>
      </c>
      <c r="J9" s="19">
        <f t="shared" si="2"/>
        <v>2551.92</v>
      </c>
    </row>
    <row r="10" spans="1:10" x14ac:dyDescent="0.25">
      <c r="A10" s="15">
        <v>6</v>
      </c>
      <c r="B10" s="5">
        <v>145.25</v>
      </c>
      <c r="C10" s="8">
        <v>366.48</v>
      </c>
      <c r="D10" s="5">
        <v>625.62300000000005</v>
      </c>
      <c r="E10" s="8">
        <v>854.66</v>
      </c>
      <c r="F10" s="5">
        <v>789.63</v>
      </c>
      <c r="G10" s="2">
        <v>456.12</v>
      </c>
      <c r="H10" s="17">
        <f t="shared" si="0"/>
        <v>1560.5030000000002</v>
      </c>
      <c r="I10" s="18">
        <f t="shared" si="1"/>
        <v>1677.2599999999998</v>
      </c>
      <c r="J10" s="19">
        <f t="shared" si="2"/>
        <v>3237.7629999999999</v>
      </c>
    </row>
    <row r="11" spans="1:10" x14ac:dyDescent="0.25">
      <c r="A11" s="15">
        <v>7</v>
      </c>
      <c r="B11" s="5">
        <v>454.54</v>
      </c>
      <c r="C11" s="8">
        <v>255.66</v>
      </c>
      <c r="D11" s="5">
        <v>454.77</v>
      </c>
      <c r="E11" s="8">
        <v>745.22</v>
      </c>
      <c r="F11" s="5">
        <v>784.45</v>
      </c>
      <c r="G11" s="2">
        <v>115.22</v>
      </c>
      <c r="H11" s="17">
        <f t="shared" si="0"/>
        <v>1693.76</v>
      </c>
      <c r="I11" s="18">
        <f t="shared" si="1"/>
        <v>1116.0999999999999</v>
      </c>
      <c r="J11" s="19">
        <f t="shared" si="2"/>
        <v>2809.8599999999997</v>
      </c>
    </row>
    <row r="12" spans="1:10" x14ac:dyDescent="0.25">
      <c r="A12" s="15">
        <v>8</v>
      </c>
      <c r="B12" s="5">
        <v>369.56</v>
      </c>
      <c r="C12" s="8">
        <v>558.54999999999995</v>
      </c>
      <c r="D12" s="5">
        <v>548.54999999999995</v>
      </c>
      <c r="E12" s="8">
        <v>596.32000000000005</v>
      </c>
      <c r="F12" s="5">
        <v>521.33000000000004</v>
      </c>
      <c r="G12" s="2">
        <v>126.55</v>
      </c>
      <c r="H12" s="17">
        <f t="shared" si="0"/>
        <v>1439.44</v>
      </c>
      <c r="I12" s="18">
        <f t="shared" si="1"/>
        <v>1281.4199999999998</v>
      </c>
      <c r="J12" s="19">
        <f t="shared" si="2"/>
        <v>2720.8599999999997</v>
      </c>
    </row>
    <row r="13" spans="1:10" x14ac:dyDescent="0.25">
      <c r="A13" s="15">
        <v>9</v>
      </c>
      <c r="B13" s="5">
        <v>614.85</v>
      </c>
      <c r="C13" s="8">
        <v>789.55</v>
      </c>
      <c r="D13" s="5">
        <v>851.12</v>
      </c>
      <c r="E13" s="8">
        <v>459.65</v>
      </c>
      <c r="F13" s="5">
        <v>789.44</v>
      </c>
      <c r="G13" s="2">
        <v>147.55000000000001</v>
      </c>
      <c r="H13" s="17">
        <f t="shared" si="0"/>
        <v>2255.41</v>
      </c>
      <c r="I13" s="18">
        <f t="shared" si="1"/>
        <v>1396.7499999999998</v>
      </c>
      <c r="J13" s="19">
        <f t="shared" si="2"/>
        <v>3652.16</v>
      </c>
    </row>
    <row r="14" spans="1:10" x14ac:dyDescent="0.25">
      <c r="A14" s="15">
        <v>10</v>
      </c>
      <c r="B14" s="5">
        <v>665.44</v>
      </c>
      <c r="C14" s="8">
        <v>456.44</v>
      </c>
      <c r="D14" s="5">
        <v>445.55</v>
      </c>
      <c r="E14" s="8">
        <v>497.22</v>
      </c>
      <c r="F14" s="5">
        <v>789.66</v>
      </c>
      <c r="G14" s="2">
        <v>124.55</v>
      </c>
      <c r="H14" s="17">
        <f t="shared" si="0"/>
        <v>1900.65</v>
      </c>
      <c r="I14" s="18">
        <f t="shared" si="1"/>
        <v>1078.21</v>
      </c>
      <c r="J14" s="19">
        <f t="shared" si="2"/>
        <v>2978.86</v>
      </c>
    </row>
    <row r="15" spans="1:10" x14ac:dyDescent="0.25">
      <c r="A15" s="15">
        <v>11</v>
      </c>
      <c r="B15" s="5">
        <v>789.52</v>
      </c>
      <c r="C15" s="8">
        <v>123.44</v>
      </c>
      <c r="D15" s="5">
        <v>484.55</v>
      </c>
      <c r="E15" s="8">
        <v>745.22</v>
      </c>
      <c r="F15" s="5">
        <v>148.55000000000001</v>
      </c>
      <c r="G15" s="2">
        <v>142.66</v>
      </c>
      <c r="H15" s="17">
        <f t="shared" si="0"/>
        <v>1422.62</v>
      </c>
      <c r="I15" s="18">
        <f t="shared" si="1"/>
        <v>1011.32</v>
      </c>
      <c r="J15" s="19">
        <f t="shared" si="2"/>
        <v>2433.94</v>
      </c>
    </row>
    <row r="16" spans="1:10" x14ac:dyDescent="0.25">
      <c r="A16" s="15">
        <v>12</v>
      </c>
      <c r="B16" s="5">
        <v>369.45</v>
      </c>
      <c r="C16" s="8">
        <v>456.12</v>
      </c>
      <c r="D16" s="5">
        <v>589.54</v>
      </c>
      <c r="E16" s="8">
        <v>112.44</v>
      </c>
      <c r="F16" s="5">
        <v>112.22</v>
      </c>
      <c r="G16" s="2">
        <v>789.54</v>
      </c>
      <c r="H16" s="17">
        <f t="shared" si="0"/>
        <v>1071.21</v>
      </c>
      <c r="I16" s="18">
        <f t="shared" si="1"/>
        <v>1358.1</v>
      </c>
      <c r="J16" s="19">
        <f t="shared" si="2"/>
        <v>2429.31</v>
      </c>
    </row>
    <row r="17" spans="1:10" x14ac:dyDescent="0.25">
      <c r="A17" s="15">
        <v>13</v>
      </c>
      <c r="B17" s="5">
        <v>485.25</v>
      </c>
      <c r="C17" s="8">
        <v>588.44000000000005</v>
      </c>
      <c r="D17" s="5">
        <v>455.55</v>
      </c>
      <c r="E17" s="8">
        <v>559.54999999999995</v>
      </c>
      <c r="F17" s="5">
        <v>478.45</v>
      </c>
      <c r="G17" s="2">
        <v>174.58</v>
      </c>
      <c r="H17" s="17">
        <f t="shared" si="0"/>
        <v>1419.25</v>
      </c>
      <c r="I17" s="18">
        <f t="shared" si="1"/>
        <v>1322.57</v>
      </c>
      <c r="J17" s="19">
        <f t="shared" si="2"/>
        <v>2741.8199999999997</v>
      </c>
    </row>
    <row r="18" spans="1:10" x14ac:dyDescent="0.25">
      <c r="A18" s="15">
        <v>14</v>
      </c>
      <c r="B18" s="5">
        <v>125.25</v>
      </c>
      <c r="C18" s="8">
        <v>558.54999999999995</v>
      </c>
      <c r="D18" s="5">
        <v>558.44000000000005</v>
      </c>
      <c r="E18" s="8">
        <v>479.22</v>
      </c>
      <c r="F18" s="5">
        <v>458.55</v>
      </c>
      <c r="G18" s="2">
        <v>216.25</v>
      </c>
      <c r="H18" s="17">
        <f t="shared" si="0"/>
        <v>1142.24</v>
      </c>
      <c r="I18" s="18">
        <f t="shared" si="1"/>
        <v>1254.02</v>
      </c>
      <c r="J18" s="19">
        <f t="shared" si="2"/>
        <v>2396.2600000000002</v>
      </c>
    </row>
    <row r="19" spans="1:10" x14ac:dyDescent="0.25">
      <c r="A19" s="15">
        <v>15</v>
      </c>
      <c r="B19" s="5">
        <v>252.55</v>
      </c>
      <c r="C19" s="8">
        <v>458.55</v>
      </c>
      <c r="D19" s="5">
        <v>886.55</v>
      </c>
      <c r="E19" s="8">
        <v>859.66</v>
      </c>
      <c r="F19" s="5">
        <v>789.66</v>
      </c>
      <c r="G19" s="2">
        <v>456.33</v>
      </c>
      <c r="H19" s="17">
        <f t="shared" si="0"/>
        <v>1928.7599999999998</v>
      </c>
      <c r="I19" s="18">
        <f t="shared" si="1"/>
        <v>1774.54</v>
      </c>
      <c r="J19" s="19">
        <f t="shared" si="2"/>
        <v>3703.2999999999997</v>
      </c>
    </row>
    <row r="20" spans="1:10" ht="15.75" thickBot="1" x14ac:dyDescent="0.3">
      <c r="A20" s="16">
        <v>16</v>
      </c>
      <c r="B20" s="6">
        <v>267.55</v>
      </c>
      <c r="C20" s="9">
        <v>225.44</v>
      </c>
      <c r="D20" s="6">
        <v>788.74</v>
      </c>
      <c r="E20" s="9">
        <v>789.52</v>
      </c>
      <c r="F20" s="6">
        <v>456.44</v>
      </c>
      <c r="G20" s="3">
        <v>545.11</v>
      </c>
      <c r="H20" s="20">
        <f t="shared" si="0"/>
        <v>1512.73</v>
      </c>
      <c r="I20" s="21">
        <f t="shared" si="1"/>
        <v>1560.0700000000002</v>
      </c>
      <c r="J20" s="19">
        <f t="shared" si="2"/>
        <v>3072.8</v>
      </c>
    </row>
    <row r="21" spans="1:10" ht="16.5" thickTop="1" thickBot="1" x14ac:dyDescent="0.3">
      <c r="A21" s="22" t="s">
        <v>8</v>
      </c>
      <c r="B21" s="23">
        <f>SUM(B5:B20)</f>
        <v>7192.0200000000013</v>
      </c>
      <c r="C21" s="23">
        <f t="shared" ref="C21:G21" si="3">SUM(C5:C20)</f>
        <v>7059.86</v>
      </c>
      <c r="D21" s="23">
        <f t="shared" si="3"/>
        <v>9487.7330000000002</v>
      </c>
      <c r="E21" s="23">
        <f t="shared" si="3"/>
        <v>9446.43</v>
      </c>
      <c r="F21" s="23">
        <f t="shared" si="3"/>
        <v>8878.1500000000015</v>
      </c>
      <c r="G21" s="23">
        <f t="shared" si="3"/>
        <v>4285.7599999999993</v>
      </c>
    </row>
    <row r="22" spans="1:10" ht="15.75" thickTop="1" x14ac:dyDescent="0.25"/>
  </sheetData>
  <mergeCells count="6">
    <mergeCell ref="A1:J1"/>
    <mergeCell ref="A2:G2"/>
    <mergeCell ref="B3:C3"/>
    <mergeCell ref="D3:E3"/>
    <mergeCell ref="F3:G3"/>
    <mergeCell ref="H2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12"/>
  <sheetViews>
    <sheetView workbookViewId="0">
      <selection activeCell="H21" sqref="H21"/>
    </sheetView>
  </sheetViews>
  <sheetFormatPr baseColWidth="10" defaultRowHeight="15" x14ac:dyDescent="0.25"/>
  <sheetData>
    <row r="1" spans="1:5" ht="16.5" thickTop="1" thickBot="1" x14ac:dyDescent="0.3">
      <c r="A1" s="57" t="s">
        <v>10</v>
      </c>
      <c r="B1" s="58"/>
      <c r="C1" s="58"/>
      <c r="D1" s="59"/>
    </row>
    <row r="2" spans="1:5" ht="16.5" thickTop="1" thickBot="1" x14ac:dyDescent="0.3">
      <c r="A2" s="28" t="s">
        <v>11</v>
      </c>
      <c r="B2" s="29" t="s">
        <v>12</v>
      </c>
      <c r="C2" s="29" t="s">
        <v>13</v>
      </c>
      <c r="D2" s="30" t="s">
        <v>14</v>
      </c>
    </row>
    <row r="3" spans="1:5" ht="16.5" thickTop="1" thickBot="1" x14ac:dyDescent="0.3">
      <c r="A3" s="31" t="s">
        <v>17</v>
      </c>
      <c r="B3" s="34">
        <v>789558</v>
      </c>
      <c r="C3" s="34">
        <v>789456</v>
      </c>
      <c r="D3" s="37">
        <f>(B3-C3)</f>
        <v>102</v>
      </c>
    </row>
    <row r="4" spans="1:5" ht="16.5" thickTop="1" thickBot="1" x14ac:dyDescent="0.3">
      <c r="A4" s="32" t="s">
        <v>18</v>
      </c>
      <c r="B4" s="35">
        <v>487546</v>
      </c>
      <c r="C4" s="35">
        <v>459478</v>
      </c>
      <c r="D4" s="37">
        <f t="shared" ref="D4:D8" si="0">(B4-C4)</f>
        <v>28068</v>
      </c>
    </row>
    <row r="5" spans="1:5" ht="16.5" thickTop="1" thickBot="1" x14ac:dyDescent="0.3">
      <c r="A5" s="32" t="s">
        <v>19</v>
      </c>
      <c r="B5" s="35">
        <v>456587</v>
      </c>
      <c r="C5" s="35">
        <v>125665</v>
      </c>
      <c r="D5" s="37">
        <f t="shared" si="0"/>
        <v>330922</v>
      </c>
    </row>
    <row r="6" spans="1:5" ht="16.5" thickTop="1" thickBot="1" x14ac:dyDescent="0.3">
      <c r="A6" s="32" t="s">
        <v>20</v>
      </c>
      <c r="B6" s="35">
        <v>789546</v>
      </c>
      <c r="C6" s="35">
        <v>484254</v>
      </c>
      <c r="D6" s="37">
        <f t="shared" si="0"/>
        <v>305292</v>
      </c>
    </row>
    <row r="7" spans="1:5" ht="16.5" thickTop="1" thickBot="1" x14ac:dyDescent="0.3">
      <c r="A7" s="32" t="s">
        <v>21</v>
      </c>
      <c r="B7" s="35">
        <v>459789</v>
      </c>
      <c r="C7" s="35">
        <v>458545</v>
      </c>
      <c r="D7" s="37">
        <f t="shared" si="0"/>
        <v>1244</v>
      </c>
    </row>
    <row r="8" spans="1:5" ht="16.5" thickTop="1" thickBot="1" x14ac:dyDescent="0.3">
      <c r="A8" s="33" t="s">
        <v>22</v>
      </c>
      <c r="B8" s="36">
        <v>214456</v>
      </c>
      <c r="C8" s="36">
        <v>599445</v>
      </c>
      <c r="D8" s="37">
        <f t="shared" si="0"/>
        <v>-384989</v>
      </c>
    </row>
    <row r="9" spans="1:5" ht="15.75" thickTop="1" x14ac:dyDescent="0.25">
      <c r="A9" s="60" t="s">
        <v>15</v>
      </c>
      <c r="B9" s="61"/>
      <c r="C9" s="61"/>
      <c r="D9" s="38">
        <f>SUM(D3:D8)</f>
        <v>280639</v>
      </c>
    </row>
    <row r="11" spans="1:5" x14ac:dyDescent="0.25">
      <c r="A11" t="s">
        <v>16</v>
      </c>
      <c r="B11" s="27">
        <f>(D9*0.06)</f>
        <v>16838.34</v>
      </c>
    </row>
    <row r="12" spans="1:5" x14ac:dyDescent="0.25">
      <c r="E12" t="s">
        <v>23</v>
      </c>
    </row>
  </sheetData>
  <mergeCells count="2">
    <mergeCell ref="A1:D1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13"/>
  <sheetViews>
    <sheetView topLeftCell="A7" workbookViewId="0">
      <selection activeCell="J12" sqref="J12"/>
    </sheetView>
  </sheetViews>
  <sheetFormatPr baseColWidth="10" defaultRowHeight="15" x14ac:dyDescent="0.25"/>
  <sheetData>
    <row r="1" spans="1:6" x14ac:dyDescent="0.25">
      <c r="A1" s="62" t="s">
        <v>24</v>
      </c>
      <c r="B1" s="44"/>
    </row>
    <row r="2" spans="1:6" ht="15.75" thickBot="1" x14ac:dyDescent="0.3"/>
    <row r="3" spans="1:6" ht="30.75" customHeight="1" thickBot="1" x14ac:dyDescent="0.3">
      <c r="A3" s="40" t="s">
        <v>25</v>
      </c>
      <c r="B3" s="41">
        <v>0.1</v>
      </c>
    </row>
    <row r="4" spans="1:6" ht="33" customHeight="1" thickBot="1" x14ac:dyDescent="0.3">
      <c r="A4" s="40" t="s">
        <v>26</v>
      </c>
      <c r="B4" s="41">
        <v>0.05</v>
      </c>
    </row>
    <row r="6" spans="1:6" ht="42.75" customHeight="1" x14ac:dyDescent="0.25">
      <c r="A6" s="42" t="s">
        <v>27</v>
      </c>
      <c r="B6" s="42" t="s">
        <v>28</v>
      </c>
      <c r="C6" s="42" t="s">
        <v>29</v>
      </c>
      <c r="D6" s="42" t="s">
        <v>30</v>
      </c>
      <c r="E6" s="42" t="s">
        <v>31</v>
      </c>
      <c r="F6" s="42" t="s">
        <v>32</v>
      </c>
    </row>
    <row r="7" spans="1:6" x14ac:dyDescent="0.25">
      <c r="A7" s="39" t="s">
        <v>33</v>
      </c>
      <c r="B7" s="39">
        <v>120</v>
      </c>
      <c r="C7" s="39">
        <f>(B7*10)/100</f>
        <v>12</v>
      </c>
      <c r="D7" s="39">
        <f>(B7*5)/100</f>
        <v>6</v>
      </c>
      <c r="E7" s="39">
        <f>SUM(B7,C7)</f>
        <v>132</v>
      </c>
      <c r="F7" s="39">
        <f>(B7-D7)</f>
        <v>114</v>
      </c>
    </row>
    <row r="8" spans="1:6" x14ac:dyDescent="0.25">
      <c r="A8" s="39" t="s">
        <v>34</v>
      </c>
      <c r="B8" s="39">
        <v>50</v>
      </c>
      <c r="C8" s="39">
        <f t="shared" ref="C8:C13" si="0">(B8*10)/100</f>
        <v>5</v>
      </c>
      <c r="D8" s="39">
        <f t="shared" ref="D8:D13" si="1">(B8*5)/100</f>
        <v>2.5</v>
      </c>
      <c r="E8" s="39">
        <f t="shared" ref="E8:E13" si="2">SUM(B8,C8)</f>
        <v>55</v>
      </c>
      <c r="F8" s="39">
        <f t="shared" ref="F8:F13" si="3">(B8-D8)</f>
        <v>47.5</v>
      </c>
    </row>
    <row r="9" spans="1:6" x14ac:dyDescent="0.25">
      <c r="A9" s="39" t="s">
        <v>35</v>
      </c>
      <c r="B9" s="39">
        <v>75</v>
      </c>
      <c r="C9" s="39">
        <f t="shared" si="0"/>
        <v>7.5</v>
      </c>
      <c r="D9" s="39">
        <f t="shared" si="1"/>
        <v>3.75</v>
      </c>
      <c r="E9" s="39">
        <f t="shared" si="2"/>
        <v>82.5</v>
      </c>
      <c r="F9" s="39">
        <f t="shared" si="3"/>
        <v>71.25</v>
      </c>
    </row>
    <row r="10" spans="1:6" x14ac:dyDescent="0.25">
      <c r="A10" s="39" t="s">
        <v>36</v>
      </c>
      <c r="B10" s="39">
        <v>240</v>
      </c>
      <c r="C10" s="39">
        <f t="shared" si="0"/>
        <v>24</v>
      </c>
      <c r="D10" s="39">
        <f t="shared" si="1"/>
        <v>12</v>
      </c>
      <c r="E10" s="39">
        <f t="shared" si="2"/>
        <v>264</v>
      </c>
      <c r="F10" s="39">
        <f t="shared" si="3"/>
        <v>228</v>
      </c>
    </row>
    <row r="11" spans="1:6" x14ac:dyDescent="0.25">
      <c r="A11" s="39" t="s">
        <v>37</v>
      </c>
      <c r="B11" s="39">
        <v>310</v>
      </c>
      <c r="C11" s="39">
        <f t="shared" si="0"/>
        <v>31</v>
      </c>
      <c r="D11" s="39">
        <f t="shared" si="1"/>
        <v>15.5</v>
      </c>
      <c r="E11" s="39">
        <f t="shared" si="2"/>
        <v>341</v>
      </c>
      <c r="F11" s="39">
        <f t="shared" si="3"/>
        <v>294.5</v>
      </c>
    </row>
    <row r="12" spans="1:6" x14ac:dyDescent="0.25">
      <c r="A12" s="39" t="s">
        <v>38</v>
      </c>
      <c r="B12" s="39">
        <v>25</v>
      </c>
      <c r="C12" s="39">
        <f t="shared" si="0"/>
        <v>2.5</v>
      </c>
      <c r="D12" s="39">
        <f t="shared" si="1"/>
        <v>1.25</v>
      </c>
      <c r="E12" s="39">
        <f t="shared" si="2"/>
        <v>27.5</v>
      </c>
      <c r="F12" s="39">
        <f t="shared" si="3"/>
        <v>23.75</v>
      </c>
    </row>
    <row r="13" spans="1:6" x14ac:dyDescent="0.25">
      <c r="A13" s="39" t="s">
        <v>39</v>
      </c>
      <c r="B13" s="39">
        <v>130</v>
      </c>
      <c r="C13" s="39">
        <f t="shared" si="0"/>
        <v>13</v>
      </c>
      <c r="D13" s="39">
        <f t="shared" si="1"/>
        <v>6.5</v>
      </c>
      <c r="E13" s="39">
        <f t="shared" si="2"/>
        <v>143</v>
      </c>
      <c r="F13" s="39">
        <f t="shared" si="3"/>
        <v>123.5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8"/>
  <sheetViews>
    <sheetView workbookViewId="0">
      <selection activeCell="D19" sqref="D19"/>
    </sheetView>
  </sheetViews>
  <sheetFormatPr baseColWidth="10" defaultRowHeight="15" x14ac:dyDescent="0.25"/>
  <cols>
    <col min="1" max="1" width="30.5703125" customWidth="1"/>
    <col min="2" max="2" width="15.140625" customWidth="1"/>
    <col min="3" max="3" width="14.28515625" customWidth="1"/>
    <col min="4" max="4" width="14" customWidth="1"/>
    <col min="5" max="5" width="14.140625" customWidth="1"/>
    <col min="6" max="6" width="13.5703125" customWidth="1"/>
    <col min="7" max="7" width="13.28515625" customWidth="1"/>
    <col min="8" max="8" width="14.140625" customWidth="1"/>
  </cols>
  <sheetData>
    <row r="1" spans="1:8" ht="21" x14ac:dyDescent="0.35">
      <c r="A1" s="70" t="s">
        <v>49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9" t="s">
        <v>50</v>
      </c>
      <c r="B2" s="69" t="s">
        <v>40</v>
      </c>
      <c r="C2" s="69" t="s">
        <v>51</v>
      </c>
      <c r="D2" s="69" t="s">
        <v>41</v>
      </c>
      <c r="E2" s="69" t="s">
        <v>52</v>
      </c>
      <c r="F2" s="69" t="s">
        <v>53</v>
      </c>
      <c r="G2" s="69" t="s">
        <v>42</v>
      </c>
      <c r="H2" s="69" t="s">
        <v>43</v>
      </c>
    </row>
    <row r="3" spans="1:8" x14ac:dyDescent="0.25">
      <c r="A3" s="64" t="s">
        <v>54</v>
      </c>
      <c r="B3" s="65">
        <v>39450</v>
      </c>
      <c r="C3" s="64">
        <f>PRODUCT(B3*0.21)</f>
        <v>8284.5</v>
      </c>
      <c r="D3" s="65">
        <f>SUM(B3:C3)</f>
        <v>47734.5</v>
      </c>
      <c r="E3" s="65">
        <f>B3*0.1</f>
        <v>3945</v>
      </c>
      <c r="F3" s="65">
        <f>SUM(E3+D3)</f>
        <v>51679.5</v>
      </c>
      <c r="G3" s="65">
        <f>F3/24</f>
        <v>2153.3125</v>
      </c>
      <c r="H3" s="65">
        <f>F3/36</f>
        <v>1435.5416666666667</v>
      </c>
    </row>
    <row r="4" spans="1:8" x14ac:dyDescent="0.25">
      <c r="A4" s="64" t="s">
        <v>55</v>
      </c>
      <c r="B4" s="65">
        <v>63000</v>
      </c>
      <c r="C4" s="64">
        <f t="shared" ref="C4:C13" si="0">PRODUCT(B4*0.21)</f>
        <v>13230</v>
      </c>
      <c r="D4" s="65">
        <f t="shared" ref="D4:D13" si="1">SUM(B4:C4)</f>
        <v>76230</v>
      </c>
      <c r="E4" s="65">
        <f t="shared" ref="E4:E13" si="2">B4*0.1</f>
        <v>6300</v>
      </c>
      <c r="F4" s="65">
        <f t="shared" ref="F4:F13" si="3">SUM(E4+D4)</f>
        <v>82530</v>
      </c>
      <c r="G4" s="65">
        <f t="shared" ref="G4:G13" si="4">F4/24</f>
        <v>3438.75</v>
      </c>
      <c r="H4" s="65">
        <f t="shared" ref="H4:H13" si="5">F4/36</f>
        <v>2292.5</v>
      </c>
    </row>
    <row r="5" spans="1:8" x14ac:dyDescent="0.25">
      <c r="A5" s="64" t="s">
        <v>44</v>
      </c>
      <c r="B5" s="65">
        <v>54400</v>
      </c>
      <c r="C5" s="64">
        <f t="shared" si="0"/>
        <v>11424</v>
      </c>
      <c r="D5" s="65">
        <f t="shared" si="1"/>
        <v>65824</v>
      </c>
      <c r="E5" s="65">
        <f t="shared" si="2"/>
        <v>5440</v>
      </c>
      <c r="F5" s="65">
        <f t="shared" si="3"/>
        <v>71264</v>
      </c>
      <c r="G5" s="65">
        <f t="shared" si="4"/>
        <v>2969.3333333333335</v>
      </c>
      <c r="H5" s="65">
        <f t="shared" si="5"/>
        <v>1979.5555555555557</v>
      </c>
    </row>
    <row r="6" spans="1:8" x14ac:dyDescent="0.25">
      <c r="A6" s="64" t="s">
        <v>45</v>
      </c>
      <c r="B6" s="65">
        <v>37200</v>
      </c>
      <c r="C6" s="64">
        <f t="shared" si="0"/>
        <v>7812</v>
      </c>
      <c r="D6" s="65">
        <f t="shared" si="1"/>
        <v>45012</v>
      </c>
      <c r="E6" s="65">
        <f t="shared" si="2"/>
        <v>3720</v>
      </c>
      <c r="F6" s="65">
        <f t="shared" si="3"/>
        <v>48732</v>
      </c>
      <c r="G6" s="65">
        <f t="shared" si="4"/>
        <v>2030.5</v>
      </c>
      <c r="H6" s="65">
        <f t="shared" si="5"/>
        <v>1353.6666666666667</v>
      </c>
    </row>
    <row r="7" spans="1:8" x14ac:dyDescent="0.25">
      <c r="A7" s="64" t="s">
        <v>56</v>
      </c>
      <c r="B7" s="65">
        <v>42900</v>
      </c>
      <c r="C7" s="64">
        <f t="shared" si="0"/>
        <v>9009</v>
      </c>
      <c r="D7" s="65">
        <f t="shared" si="1"/>
        <v>51909</v>
      </c>
      <c r="E7" s="65">
        <f t="shared" si="2"/>
        <v>4290</v>
      </c>
      <c r="F7" s="65">
        <f t="shared" si="3"/>
        <v>56199</v>
      </c>
      <c r="G7" s="65">
        <f t="shared" si="4"/>
        <v>2341.625</v>
      </c>
      <c r="H7" s="65">
        <f t="shared" si="5"/>
        <v>1561.0833333333333</v>
      </c>
    </row>
    <row r="8" spans="1:8" x14ac:dyDescent="0.25">
      <c r="A8" s="64" t="s">
        <v>46</v>
      </c>
      <c r="B8" s="65">
        <v>66600</v>
      </c>
      <c r="C8" s="64">
        <f t="shared" si="0"/>
        <v>13986</v>
      </c>
      <c r="D8" s="65">
        <f t="shared" si="1"/>
        <v>80586</v>
      </c>
      <c r="E8" s="65">
        <f t="shared" si="2"/>
        <v>6660</v>
      </c>
      <c r="F8" s="65">
        <f t="shared" si="3"/>
        <v>87246</v>
      </c>
      <c r="G8" s="65">
        <f t="shared" si="4"/>
        <v>3635.25</v>
      </c>
      <c r="H8" s="65">
        <f t="shared" si="5"/>
        <v>2423.5</v>
      </c>
    </row>
    <row r="9" spans="1:8" x14ac:dyDescent="0.25">
      <c r="A9" s="64" t="s">
        <v>47</v>
      </c>
      <c r="B9" s="65">
        <v>25000</v>
      </c>
      <c r="C9" s="64">
        <f t="shared" si="0"/>
        <v>5250</v>
      </c>
      <c r="D9" s="65">
        <f t="shared" si="1"/>
        <v>30250</v>
      </c>
      <c r="E9" s="65">
        <f t="shared" si="2"/>
        <v>2500</v>
      </c>
      <c r="F9" s="65">
        <f t="shared" si="3"/>
        <v>32750</v>
      </c>
      <c r="G9" s="65">
        <f t="shared" si="4"/>
        <v>1364.5833333333333</v>
      </c>
      <c r="H9" s="65">
        <f t="shared" si="5"/>
        <v>909.72222222222217</v>
      </c>
    </row>
    <row r="10" spans="1:8" x14ac:dyDescent="0.25">
      <c r="A10" s="64" t="s">
        <v>48</v>
      </c>
      <c r="B10" s="65">
        <v>29500</v>
      </c>
      <c r="C10" s="64">
        <f t="shared" si="0"/>
        <v>6195</v>
      </c>
      <c r="D10" s="65">
        <f t="shared" si="1"/>
        <v>35695</v>
      </c>
      <c r="E10" s="65">
        <f t="shared" si="2"/>
        <v>2950</v>
      </c>
      <c r="F10" s="65">
        <f t="shared" si="3"/>
        <v>38645</v>
      </c>
      <c r="G10" s="65">
        <f t="shared" si="4"/>
        <v>1610.2083333333333</v>
      </c>
      <c r="H10" s="65">
        <f t="shared" si="5"/>
        <v>1073.4722222222222</v>
      </c>
    </row>
    <row r="11" spans="1:8" x14ac:dyDescent="0.25">
      <c r="A11" s="64" t="s">
        <v>57</v>
      </c>
      <c r="B11" s="65">
        <v>32590</v>
      </c>
      <c r="C11" s="64">
        <f t="shared" si="0"/>
        <v>6843.9</v>
      </c>
      <c r="D11" s="65">
        <f t="shared" si="1"/>
        <v>39433.9</v>
      </c>
      <c r="E11" s="65">
        <f t="shared" si="2"/>
        <v>3259</v>
      </c>
      <c r="F11" s="65">
        <f t="shared" si="3"/>
        <v>42692.9</v>
      </c>
      <c r="G11" s="65">
        <f t="shared" si="4"/>
        <v>1778.8708333333334</v>
      </c>
      <c r="H11" s="65">
        <f t="shared" si="5"/>
        <v>1185.913888888889</v>
      </c>
    </row>
    <row r="12" spans="1:8" x14ac:dyDescent="0.25">
      <c r="A12" s="64" t="s">
        <v>58</v>
      </c>
      <c r="B12" s="65">
        <v>39800</v>
      </c>
      <c r="C12" s="64">
        <f t="shared" si="0"/>
        <v>8358</v>
      </c>
      <c r="D12" s="65">
        <f t="shared" si="1"/>
        <v>48158</v>
      </c>
      <c r="E12" s="65">
        <f t="shared" si="2"/>
        <v>3980</v>
      </c>
      <c r="F12" s="65">
        <f t="shared" si="3"/>
        <v>52138</v>
      </c>
      <c r="G12" s="65">
        <f t="shared" si="4"/>
        <v>2172.4166666666665</v>
      </c>
      <c r="H12" s="65">
        <f t="shared" si="5"/>
        <v>1448.2777777777778</v>
      </c>
    </row>
    <row r="13" spans="1:8" x14ac:dyDescent="0.25">
      <c r="A13" s="64" t="s">
        <v>59</v>
      </c>
      <c r="B13" s="65">
        <v>13320</v>
      </c>
      <c r="C13" s="64">
        <f t="shared" si="0"/>
        <v>2797.2</v>
      </c>
      <c r="D13" s="65">
        <f t="shared" si="1"/>
        <v>16117.2</v>
      </c>
      <c r="E13" s="65">
        <f t="shared" si="2"/>
        <v>1332</v>
      </c>
      <c r="F13" s="65">
        <f t="shared" si="3"/>
        <v>17449.2</v>
      </c>
      <c r="G13" s="65">
        <f t="shared" si="4"/>
        <v>727.05000000000007</v>
      </c>
      <c r="H13" s="65">
        <f t="shared" si="5"/>
        <v>484.70000000000005</v>
      </c>
    </row>
    <row r="14" spans="1:8" x14ac:dyDescent="0.25">
      <c r="A14" s="64" t="s">
        <v>8</v>
      </c>
      <c r="B14" s="65">
        <f>SUM(B3:B13)</f>
        <v>443760</v>
      </c>
      <c r="C14" s="65">
        <f t="shared" ref="C14:H14" si="6">SUM(C3:C13)</f>
        <v>93189.599999999991</v>
      </c>
      <c r="D14" s="65">
        <f t="shared" si="6"/>
        <v>536949.6</v>
      </c>
      <c r="E14" s="65">
        <f t="shared" si="6"/>
        <v>44376</v>
      </c>
      <c r="F14" s="65">
        <f t="shared" si="6"/>
        <v>581325.6</v>
      </c>
      <c r="G14" s="65">
        <f t="shared" si="6"/>
        <v>24221.9</v>
      </c>
      <c r="H14" s="65">
        <f t="shared" si="6"/>
        <v>16147.933333333334</v>
      </c>
    </row>
    <row r="15" spans="1:8" x14ac:dyDescent="0.25">
      <c r="A15" s="66"/>
      <c r="B15" s="66"/>
      <c r="C15" s="66"/>
      <c r="D15" s="66"/>
      <c r="E15" s="66"/>
      <c r="F15" s="66"/>
      <c r="G15" s="66"/>
      <c r="H15" s="66"/>
    </row>
    <row r="16" spans="1:8" x14ac:dyDescent="0.25">
      <c r="A16" s="64" t="s">
        <v>60</v>
      </c>
      <c r="B16" s="65">
        <f>MAX(F3:F13)</f>
        <v>87246</v>
      </c>
      <c r="C16" s="67"/>
      <c r="D16" s="67"/>
      <c r="E16" s="67"/>
      <c r="F16" s="67"/>
      <c r="G16" s="67"/>
      <c r="H16" s="67"/>
    </row>
    <row r="17" spans="1:8" x14ac:dyDescent="0.25">
      <c r="A17" s="64" t="s">
        <v>61</v>
      </c>
      <c r="B17" s="65">
        <f>AVERAGE(G3:G13)</f>
        <v>2201.9909090909091</v>
      </c>
      <c r="C17" s="68"/>
      <c r="D17" s="68"/>
      <c r="E17" s="68"/>
      <c r="F17" s="68"/>
      <c r="G17" s="68"/>
      <c r="H17" s="68"/>
    </row>
    <row r="18" spans="1:8" x14ac:dyDescent="0.25">
      <c r="A18" s="64" t="s">
        <v>62</v>
      </c>
      <c r="B18" s="65">
        <f>AVERAGE(H3:H13)</f>
        <v>1467.9939393939394</v>
      </c>
      <c r="C18" s="68"/>
      <c r="D18" s="68"/>
      <c r="E18" s="68"/>
      <c r="F18" s="68"/>
      <c r="G18" s="68"/>
      <c r="H18" s="6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tabSelected="1" topLeftCell="A13" workbookViewId="0">
      <selection activeCell="C17" sqref="C17"/>
    </sheetView>
  </sheetViews>
  <sheetFormatPr baseColWidth="10" defaultRowHeight="15" x14ac:dyDescent="0.25"/>
  <cols>
    <col min="2" max="2" width="22.28515625" customWidth="1"/>
    <col min="3" max="3" width="11.85546875" bestFit="1" customWidth="1"/>
    <col min="6" max="6" width="12" customWidth="1"/>
    <col min="7" max="7" width="6.85546875" customWidth="1"/>
  </cols>
  <sheetData>
    <row r="1" spans="1:7" x14ac:dyDescent="0.25">
      <c r="A1" s="44" t="s">
        <v>63</v>
      </c>
      <c r="B1" s="44"/>
      <c r="C1" s="44"/>
      <c r="D1" s="44"/>
      <c r="E1" s="44"/>
      <c r="F1" s="44"/>
      <c r="G1" s="44"/>
    </row>
    <row r="2" spans="1:7" x14ac:dyDescent="0.25">
      <c r="A2" t="s">
        <v>64</v>
      </c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A3">
        <v>25</v>
      </c>
      <c r="B3" t="s">
        <v>71</v>
      </c>
      <c r="C3" t="s">
        <v>78</v>
      </c>
      <c r="D3" t="s">
        <v>81</v>
      </c>
      <c r="E3" s="72">
        <v>4500</v>
      </c>
      <c r="F3" t="s">
        <v>85</v>
      </c>
      <c r="G3">
        <v>3</v>
      </c>
    </row>
    <row r="4" spans="1:7" x14ac:dyDescent="0.25">
      <c r="A4" s="63">
        <v>26</v>
      </c>
      <c r="B4" t="s">
        <v>72</v>
      </c>
      <c r="C4" t="s">
        <v>79</v>
      </c>
      <c r="D4" t="s">
        <v>82</v>
      </c>
      <c r="E4" s="72">
        <v>1800</v>
      </c>
      <c r="F4" t="s">
        <v>86</v>
      </c>
      <c r="G4">
        <v>2</v>
      </c>
    </row>
    <row r="5" spans="1:7" x14ac:dyDescent="0.25">
      <c r="A5" s="63">
        <v>27</v>
      </c>
      <c r="B5" t="s">
        <v>73</v>
      </c>
      <c r="C5" t="s">
        <v>78</v>
      </c>
      <c r="D5" t="s">
        <v>83</v>
      </c>
      <c r="E5" s="72">
        <v>1750</v>
      </c>
      <c r="F5" t="s">
        <v>87</v>
      </c>
    </row>
    <row r="6" spans="1:7" x14ac:dyDescent="0.25">
      <c r="A6" s="63">
        <v>28</v>
      </c>
      <c r="B6" t="s">
        <v>74</v>
      </c>
      <c r="C6" t="s">
        <v>80</v>
      </c>
      <c r="D6" t="s">
        <v>81</v>
      </c>
      <c r="E6" s="72">
        <v>4000</v>
      </c>
      <c r="F6" t="s">
        <v>88</v>
      </c>
    </row>
    <row r="7" spans="1:7" x14ac:dyDescent="0.25">
      <c r="A7" s="63">
        <v>29</v>
      </c>
      <c r="B7" t="s">
        <v>75</v>
      </c>
      <c r="C7" t="s">
        <v>79</v>
      </c>
      <c r="D7" t="s">
        <v>84</v>
      </c>
      <c r="E7" s="72">
        <v>890</v>
      </c>
      <c r="F7" t="s">
        <v>85</v>
      </c>
      <c r="G7">
        <v>1</v>
      </c>
    </row>
    <row r="8" spans="1:7" x14ac:dyDescent="0.25">
      <c r="A8" s="63">
        <v>30</v>
      </c>
      <c r="B8" t="s">
        <v>76</v>
      </c>
      <c r="C8" t="s">
        <v>78</v>
      </c>
      <c r="D8" t="s">
        <v>82</v>
      </c>
      <c r="E8" s="72">
        <v>1700</v>
      </c>
      <c r="F8" t="s">
        <v>88</v>
      </c>
    </row>
    <row r="9" spans="1:7" x14ac:dyDescent="0.25">
      <c r="A9" s="63">
        <v>31</v>
      </c>
      <c r="B9" t="s">
        <v>77</v>
      </c>
      <c r="C9" t="s">
        <v>80</v>
      </c>
      <c r="D9" t="s">
        <v>84</v>
      </c>
      <c r="E9" s="72">
        <v>780</v>
      </c>
      <c r="F9" t="s">
        <v>85</v>
      </c>
      <c r="G9">
        <v>4</v>
      </c>
    </row>
    <row r="12" spans="1:7" ht="32.25" customHeight="1" x14ac:dyDescent="0.25">
      <c r="B12" s="73" t="s">
        <v>89</v>
      </c>
      <c r="C12" s="74">
        <f>COUNTBLANK(G3:G9)</f>
        <v>3</v>
      </c>
    </row>
    <row r="13" spans="1:7" ht="33" customHeight="1" x14ac:dyDescent="0.25">
      <c r="B13" s="73" t="s">
        <v>90</v>
      </c>
      <c r="C13" s="74">
        <f>COUNT(G3:G9)</f>
        <v>4</v>
      </c>
    </row>
    <row r="14" spans="1:7" ht="31.5" customHeight="1" x14ac:dyDescent="0.25">
      <c r="B14" s="73" t="s">
        <v>91</v>
      </c>
      <c r="C14" s="74">
        <f>COUNTIF(C3:C9,"MKT")</f>
        <v>3</v>
      </c>
    </row>
    <row r="15" spans="1:7" ht="30.75" customHeight="1" x14ac:dyDescent="0.25">
      <c r="B15" s="73" t="s">
        <v>92</v>
      </c>
      <c r="C15" s="74">
        <f>COUNTIF(E3:E9,"&gt;1000")</f>
        <v>5</v>
      </c>
    </row>
    <row r="16" spans="1:7" ht="31.5" customHeight="1" x14ac:dyDescent="0.25">
      <c r="B16" s="73" t="s">
        <v>93</v>
      </c>
      <c r="C16" s="74">
        <f>COUNT(A3:A9)</f>
        <v>7</v>
      </c>
    </row>
    <row r="17" spans="2:3" x14ac:dyDescent="0.25">
      <c r="B17" s="73" t="s">
        <v>94</v>
      </c>
      <c r="C17" s="75">
        <f>SUM(E3:E9)</f>
        <v>15420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0"/>
  <sheetViews>
    <sheetView workbookViewId="0">
      <selection activeCell="J40" sqref="J40"/>
    </sheetView>
  </sheetViews>
  <sheetFormatPr baseColWidth="10" defaultRowHeight="15" x14ac:dyDescent="0.25"/>
  <cols>
    <col min="1" max="1" width="14.5703125" customWidth="1"/>
    <col min="3" max="3" width="21" customWidth="1"/>
  </cols>
  <sheetData>
    <row r="1" spans="1:2" ht="31.5" x14ac:dyDescent="0.25">
      <c r="A1" s="76" t="s">
        <v>95</v>
      </c>
      <c r="B1" s="77" t="s">
        <v>96</v>
      </c>
    </row>
    <row r="2" spans="1:2" ht="15.75" x14ac:dyDescent="0.25">
      <c r="A2" s="78">
        <v>8</v>
      </c>
      <c r="B2" s="78" t="s">
        <v>97</v>
      </c>
    </row>
    <row r="3" spans="1:2" ht="15.75" x14ac:dyDescent="0.25">
      <c r="A3" s="78">
        <v>12</v>
      </c>
      <c r="B3" s="78" t="s">
        <v>98</v>
      </c>
    </row>
    <row r="4" spans="1:2" ht="15.75" x14ac:dyDescent="0.25">
      <c r="A4" s="78">
        <v>9</v>
      </c>
      <c r="B4" s="78" t="s">
        <v>99</v>
      </c>
    </row>
    <row r="5" spans="1:2" ht="15.75" x14ac:dyDescent="0.25">
      <c r="A5" s="78">
        <v>11</v>
      </c>
      <c r="B5" s="78" t="s">
        <v>99</v>
      </c>
    </row>
    <row r="6" spans="1:2" ht="15.75" x14ac:dyDescent="0.25">
      <c r="A6" s="78">
        <v>7</v>
      </c>
      <c r="B6" s="78" t="s">
        <v>97</v>
      </c>
    </row>
    <row r="7" spans="1:2" ht="15.75" x14ac:dyDescent="0.25">
      <c r="A7" s="78">
        <v>12</v>
      </c>
      <c r="B7" s="78" t="s">
        <v>99</v>
      </c>
    </row>
    <row r="8" spans="1:2" ht="15.75" x14ac:dyDescent="0.25">
      <c r="A8" s="78">
        <v>11</v>
      </c>
      <c r="B8" s="78" t="s">
        <v>99</v>
      </c>
    </row>
    <row r="9" spans="1:2" ht="15.75" x14ac:dyDescent="0.25">
      <c r="A9" s="78">
        <v>9</v>
      </c>
      <c r="B9" s="78" t="s">
        <v>99</v>
      </c>
    </row>
    <row r="10" spans="1:2" ht="15.75" x14ac:dyDescent="0.25">
      <c r="A10" s="78">
        <v>5</v>
      </c>
      <c r="B10" s="78" t="s">
        <v>97</v>
      </c>
    </row>
    <row r="11" spans="1:2" ht="15.75" x14ac:dyDescent="0.25">
      <c r="A11" s="78">
        <v>12</v>
      </c>
      <c r="B11" s="78" t="s">
        <v>99</v>
      </c>
    </row>
    <row r="12" spans="1:2" ht="15.75" x14ac:dyDescent="0.25">
      <c r="A12" s="78">
        <v>12</v>
      </c>
      <c r="B12" s="78" t="s">
        <v>98</v>
      </c>
    </row>
    <row r="13" spans="1:2" ht="15.75" x14ac:dyDescent="0.25">
      <c r="A13" s="78">
        <v>10</v>
      </c>
      <c r="B13" s="78" t="s">
        <v>97</v>
      </c>
    </row>
    <row r="14" spans="1:2" ht="15.75" x14ac:dyDescent="0.25">
      <c r="A14" s="78">
        <v>8</v>
      </c>
      <c r="B14" s="78" t="s">
        <v>99</v>
      </c>
    </row>
    <row r="15" spans="1:2" ht="15.75" x14ac:dyDescent="0.25">
      <c r="A15" s="78">
        <v>12</v>
      </c>
      <c r="B15" s="78" t="s">
        <v>97</v>
      </c>
    </row>
    <row r="16" spans="1:2" ht="15.75" x14ac:dyDescent="0.25">
      <c r="A16" s="78">
        <v>8</v>
      </c>
      <c r="B16" s="78" t="s">
        <v>97</v>
      </c>
    </row>
    <row r="17" spans="1:4" ht="15.75" x14ac:dyDescent="0.25">
      <c r="A17" s="78">
        <v>10</v>
      </c>
      <c r="B17" s="78" t="s">
        <v>99</v>
      </c>
    </row>
    <row r="18" spans="1:4" ht="15.75" x14ac:dyDescent="0.25">
      <c r="A18" s="78">
        <v>7</v>
      </c>
      <c r="B18" s="78" t="s">
        <v>98</v>
      </c>
    </row>
    <row r="19" spans="1:4" ht="15.75" x14ac:dyDescent="0.25">
      <c r="A19" s="78">
        <v>12</v>
      </c>
      <c r="B19" s="78" t="s">
        <v>98</v>
      </c>
    </row>
    <row r="20" spans="1:4" ht="15.75" x14ac:dyDescent="0.25">
      <c r="A20" s="78">
        <v>12</v>
      </c>
      <c r="B20" s="78" t="s">
        <v>98</v>
      </c>
    </row>
    <row r="21" spans="1:4" ht="15.75" x14ac:dyDescent="0.25">
      <c r="A21" s="78">
        <v>6</v>
      </c>
      <c r="B21" s="78" t="s">
        <v>99</v>
      </c>
    </row>
    <row r="22" spans="1:4" ht="15.75" x14ac:dyDescent="0.25">
      <c r="A22" s="78">
        <v>5</v>
      </c>
      <c r="B22" s="78" t="s">
        <v>97</v>
      </c>
    </row>
    <row r="23" spans="1:4" ht="15.75" x14ac:dyDescent="0.25">
      <c r="A23" s="78">
        <v>10</v>
      </c>
      <c r="B23" s="78" t="s">
        <v>99</v>
      </c>
    </row>
    <row r="24" spans="1:4" ht="15.75" x14ac:dyDescent="0.25">
      <c r="A24" s="78">
        <v>5</v>
      </c>
      <c r="B24" s="78" t="s">
        <v>99</v>
      </c>
    </row>
    <row r="25" spans="1:4" ht="15.75" x14ac:dyDescent="0.25">
      <c r="A25" s="78">
        <v>12</v>
      </c>
      <c r="B25" s="78" t="s">
        <v>97</v>
      </c>
    </row>
    <row r="26" spans="1:4" ht="15.75" x14ac:dyDescent="0.25">
      <c r="A26" s="78">
        <v>11</v>
      </c>
      <c r="B26" s="78" t="s">
        <v>99</v>
      </c>
    </row>
    <row r="27" spans="1:4" ht="15.75" x14ac:dyDescent="0.25">
      <c r="A27" s="78">
        <v>12</v>
      </c>
      <c r="B27" s="78" t="s">
        <v>97</v>
      </c>
    </row>
    <row r="28" spans="1:4" ht="15.75" x14ac:dyDescent="0.25">
      <c r="A28" s="78">
        <v>12</v>
      </c>
      <c r="B28" s="78" t="s">
        <v>97</v>
      </c>
    </row>
    <row r="29" spans="1:4" ht="15.75" x14ac:dyDescent="0.25">
      <c r="A29" s="78">
        <v>5</v>
      </c>
      <c r="B29" s="78" t="s">
        <v>99</v>
      </c>
    </row>
    <row r="31" spans="1:4" x14ac:dyDescent="0.25">
      <c r="A31" s="82" t="s">
        <v>100</v>
      </c>
      <c r="B31" s="82"/>
      <c r="C31" s="82"/>
      <c r="D31" s="79">
        <v>28</v>
      </c>
    </row>
    <row r="32" spans="1:4" x14ac:dyDescent="0.25">
      <c r="A32" s="82" t="s">
        <v>101</v>
      </c>
      <c r="B32" s="82"/>
      <c r="C32" s="82"/>
      <c r="D32" s="80">
        <v>3</v>
      </c>
    </row>
    <row r="33" spans="1:4" x14ac:dyDescent="0.25">
      <c r="A33" s="82" t="s">
        <v>102</v>
      </c>
      <c r="B33" s="82"/>
      <c r="C33" s="82"/>
      <c r="D33" s="80">
        <v>7</v>
      </c>
    </row>
    <row r="34" spans="1:4" x14ac:dyDescent="0.25">
      <c r="A34" s="82" t="s">
        <v>103</v>
      </c>
      <c r="B34" s="82"/>
      <c r="C34" s="82"/>
      <c r="D34" s="80">
        <v>0</v>
      </c>
    </row>
    <row r="35" spans="1:4" x14ac:dyDescent="0.25">
      <c r="A35" s="82" t="s">
        <v>104</v>
      </c>
      <c r="B35" s="82"/>
      <c r="C35" s="82"/>
      <c r="D35" s="80">
        <v>13</v>
      </c>
    </row>
    <row r="36" spans="1:4" x14ac:dyDescent="0.25">
      <c r="A36" s="82" t="s">
        <v>105</v>
      </c>
      <c r="B36" s="82"/>
      <c r="C36" s="82"/>
      <c r="D36" s="80">
        <v>10</v>
      </c>
    </row>
    <row r="37" spans="1:4" x14ac:dyDescent="0.25">
      <c r="A37" s="82"/>
      <c r="B37" s="82"/>
      <c r="C37" s="82"/>
      <c r="D37" s="80"/>
    </row>
    <row r="38" spans="1:4" x14ac:dyDescent="0.25">
      <c r="A38" s="82" t="s">
        <v>106</v>
      </c>
      <c r="B38" s="82"/>
      <c r="C38" s="82"/>
      <c r="D38" s="80">
        <v>12</v>
      </c>
    </row>
    <row r="39" spans="1:4" x14ac:dyDescent="0.25">
      <c r="A39" s="82" t="s">
        <v>107</v>
      </c>
      <c r="B39" s="82"/>
      <c r="C39" s="82"/>
      <c r="D39" s="80">
        <v>5</v>
      </c>
    </row>
    <row r="40" spans="1:4" x14ac:dyDescent="0.25">
      <c r="A40" s="82" t="s">
        <v>108</v>
      </c>
      <c r="B40" s="82"/>
      <c r="C40" s="82"/>
      <c r="D40" s="81">
        <v>9.4642857142857135</v>
      </c>
    </row>
  </sheetData>
  <mergeCells count="10"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Ejercicio 9</vt:lpstr>
      <vt:lpstr>Ejercicio 10</vt:lpstr>
      <vt:lpstr>Ejercicio 14</vt:lpstr>
      <vt:lpstr>Ejercicio 23</vt:lpstr>
      <vt:lpstr>Ejercicio 25 "CONTAR1"</vt:lpstr>
      <vt:lpstr>Ejercicio 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2012-10-17T16:49:06Z</dcterms:created>
  <dcterms:modified xsi:type="dcterms:W3CDTF">2012-10-24T16:06:22Z</dcterms:modified>
</cp:coreProperties>
</file>